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3EBCDEC1-5D74-4DB3-BB5D-784EABB03C69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Ｒ３年度処遇改善" sheetId="3" r:id="rId1"/>
    <sheet name="特定計算用" sheetId="4" r:id="rId2"/>
  </sheets>
  <definedNames>
    <definedName name="_xlnm.Print_Area" localSheetId="0">'Ｒ３年度処遇改善'!#REF!</definedName>
  </definedNames>
  <calcPr calcId="191029"/>
</workbook>
</file>

<file path=xl/calcChain.xml><?xml version="1.0" encoding="utf-8"?>
<calcChain xmlns="http://schemas.openxmlformats.org/spreadsheetml/2006/main">
  <c r="H11" i="4" l="1"/>
  <c r="K10" i="4"/>
  <c r="L6" i="4"/>
  <c r="J11" i="4" s="1"/>
  <c r="J6" i="4"/>
  <c r="I11" i="4" s="1"/>
  <c r="I6" i="4"/>
  <c r="G6" i="4"/>
  <c r="G11" i="4" s="1"/>
  <c r="F6" i="4"/>
  <c r="C6" i="4"/>
  <c r="D11" i="4" s="1"/>
  <c r="G15" i="4" l="1"/>
  <c r="G18" i="4" s="1"/>
  <c r="G17" i="4" s="1"/>
  <c r="F11" i="4"/>
  <c r="L7" i="4"/>
  <c r="G6" i="3"/>
  <c r="I6" i="3"/>
  <c r="J6" i="3"/>
  <c r="L6" i="3"/>
  <c r="L7" i="3" s="1"/>
  <c r="G16" i="4" l="1"/>
  <c r="K10" i="3"/>
  <c r="F6" i="3" l="1"/>
  <c r="F11" i="3" s="1"/>
  <c r="C6" i="3"/>
  <c r="H11" i="3"/>
  <c r="I11" i="3" l="1"/>
  <c r="J11" i="3"/>
  <c r="D11" i="3"/>
  <c r="G11" i="3" l="1"/>
  <c r="G15" i="3"/>
  <c r="G16" i="3" s="1"/>
  <c r="G18" i="3" l="1"/>
  <c r="G17" i="3" s="1"/>
</calcChain>
</file>

<file path=xl/sharedStrings.xml><?xml version="1.0" encoding="utf-8"?>
<sst xmlns="http://schemas.openxmlformats.org/spreadsheetml/2006/main" count="64" uniqueCount="31">
  <si>
    <t>つむぐ</t>
    <phoneticPr fontId="3"/>
  </si>
  <si>
    <t>しあわせ村</t>
    <rPh sb="4" eb="5">
      <t>ムラ</t>
    </rPh>
    <phoneticPr fontId="3"/>
  </si>
  <si>
    <t>短期</t>
    <rPh sb="0" eb="2">
      <t>タンキ</t>
    </rPh>
    <phoneticPr fontId="3"/>
  </si>
  <si>
    <t>有料</t>
    <phoneticPr fontId="2"/>
  </si>
  <si>
    <t>訪問</t>
    <rPh sb="0" eb="2">
      <t>ホウモン</t>
    </rPh>
    <phoneticPr fontId="3"/>
  </si>
  <si>
    <t>障害</t>
    <rPh sb="0" eb="2">
      <t>ショウガイ</t>
    </rPh>
    <phoneticPr fontId="3"/>
  </si>
  <si>
    <r>
      <t>特養　</t>
    </r>
    <r>
      <rPr>
        <sz val="6"/>
        <rFont val="ＭＳ Ｐゴシック"/>
        <family val="3"/>
        <charset val="128"/>
      </rPr>
      <t>シーサイドホーム</t>
    </r>
    <rPh sb="0" eb="2">
      <t>トクヨウ</t>
    </rPh>
    <phoneticPr fontId="2"/>
  </si>
  <si>
    <t>予防</t>
    <rPh sb="0" eb="2">
      <t>ヨボウ</t>
    </rPh>
    <phoneticPr fontId="3"/>
  </si>
  <si>
    <t>通所</t>
    <rPh sb="0" eb="2">
      <t>ツウショ</t>
    </rPh>
    <phoneticPr fontId="3"/>
  </si>
  <si>
    <t>介護職員数（人）</t>
    <rPh sb="0" eb="2">
      <t>カイゴ</t>
    </rPh>
    <rPh sb="2" eb="4">
      <t>ショクイン</t>
    </rPh>
    <rPh sb="4" eb="5">
      <t>スウ</t>
    </rPh>
    <rPh sb="6" eb="7">
      <t>ヒト</t>
    </rPh>
    <phoneticPr fontId="3"/>
  </si>
  <si>
    <t>　上記金額は推計であり、法定福利費を含みます。</t>
    <rPh sb="1" eb="3">
      <t>ジョウキ</t>
    </rPh>
    <rPh sb="3" eb="5">
      <t>キンガク</t>
    </rPh>
    <rPh sb="6" eb="8">
      <t>スイケイ</t>
    </rPh>
    <rPh sb="12" eb="14">
      <t>ホウテイ</t>
    </rPh>
    <rPh sb="14" eb="16">
      <t>フクリ</t>
    </rPh>
    <rPh sb="16" eb="17">
      <t>ヒ</t>
    </rPh>
    <rPh sb="18" eb="19">
      <t>フク</t>
    </rPh>
    <phoneticPr fontId="3"/>
  </si>
  <si>
    <t>　訪問は障害分も含めています。</t>
    <rPh sb="1" eb="3">
      <t>ホウモン</t>
    </rPh>
    <rPh sb="4" eb="6">
      <t>ショウガイ</t>
    </rPh>
    <rPh sb="6" eb="7">
      <t>ブン</t>
    </rPh>
    <rPh sb="8" eb="9">
      <t>フク</t>
    </rPh>
    <phoneticPr fontId="3"/>
  </si>
  <si>
    <t>賃金改善所要見込み総額（円）</t>
    <rPh sb="0" eb="2">
      <t>チンギン</t>
    </rPh>
    <rPh sb="2" eb="4">
      <t>カイゼン</t>
    </rPh>
    <rPh sb="4" eb="6">
      <t>ショヨウ</t>
    </rPh>
    <rPh sb="6" eb="8">
      <t>ミコ</t>
    </rPh>
    <rPh sb="9" eb="11">
      <t>ソウガク</t>
    </rPh>
    <rPh sb="12" eb="13">
      <t>エン</t>
    </rPh>
    <phoneticPr fontId="3"/>
  </si>
  <si>
    <t>月額相当額（円）</t>
    <rPh sb="0" eb="2">
      <t>ゲツガク</t>
    </rPh>
    <rPh sb="2" eb="4">
      <t>ソウトウ</t>
    </rPh>
    <rPh sb="4" eb="5">
      <t>ガク</t>
    </rPh>
    <rPh sb="6" eb="7">
      <t>エン</t>
    </rPh>
    <phoneticPr fontId="3"/>
  </si>
  <si>
    <t>介護職員一人当たり月額（円）</t>
    <rPh sb="0" eb="2">
      <t>カイゴ</t>
    </rPh>
    <rPh sb="2" eb="4">
      <t>ショクイン</t>
    </rPh>
    <rPh sb="4" eb="6">
      <t>ヒトリ</t>
    </rPh>
    <rPh sb="6" eb="7">
      <t>ア</t>
    </rPh>
    <rPh sb="9" eb="11">
      <t>ゲツガク</t>
    </rPh>
    <rPh sb="12" eb="13">
      <t>エン</t>
    </rPh>
    <phoneticPr fontId="3"/>
  </si>
  <si>
    <t>介護職員一人当たり年額（円）</t>
    <rPh sb="0" eb="2">
      <t>カイゴ</t>
    </rPh>
    <rPh sb="2" eb="4">
      <t>ショクイン</t>
    </rPh>
    <rPh sb="4" eb="6">
      <t>ヒトリ</t>
    </rPh>
    <rPh sb="6" eb="7">
      <t>ア</t>
    </rPh>
    <rPh sb="9" eb="10">
      <t>ドシ</t>
    </rPh>
    <rPh sb="10" eb="11">
      <t>ガク</t>
    </rPh>
    <rPh sb="12" eb="13">
      <t>エン</t>
    </rPh>
    <phoneticPr fontId="3"/>
  </si>
  <si>
    <t>加算率</t>
    <rPh sb="0" eb="2">
      <t>カサン</t>
    </rPh>
    <rPh sb="2" eb="3">
      <t>リツ</t>
    </rPh>
    <phoneticPr fontId="3"/>
  </si>
  <si>
    <r>
      <t>特養　</t>
    </r>
    <r>
      <rPr>
        <sz val="5"/>
        <rFont val="ＭＳ Ｐゴシック"/>
        <family val="3"/>
        <charset val="128"/>
      </rPr>
      <t>シーサイドホーム</t>
    </r>
    <rPh sb="0" eb="2">
      <t>トクヨウ</t>
    </rPh>
    <phoneticPr fontId="2"/>
  </si>
  <si>
    <t>一人当たり年額（円）</t>
    <rPh sb="0" eb="2">
      <t>ヒトリ</t>
    </rPh>
    <rPh sb="2" eb="3">
      <t>ア</t>
    </rPh>
    <rPh sb="5" eb="6">
      <t>ドシ</t>
    </rPh>
    <rPh sb="6" eb="7">
      <t>ガク</t>
    </rPh>
    <rPh sb="8" eb="9">
      <t>エン</t>
    </rPh>
    <phoneticPr fontId="3"/>
  </si>
  <si>
    <t>つむぐ</t>
    <phoneticPr fontId="3"/>
  </si>
  <si>
    <t>有料</t>
    <phoneticPr fontId="2"/>
  </si>
  <si>
    <t>つむぐ</t>
    <phoneticPr fontId="3"/>
  </si>
  <si>
    <t>有料</t>
    <phoneticPr fontId="2"/>
  </si>
  <si>
    <t>しあわせ村</t>
    <phoneticPr fontId="3"/>
  </si>
  <si>
    <t>合計</t>
    <rPh sb="0" eb="2">
      <t>ゴウケイ</t>
    </rPh>
    <phoneticPr fontId="2"/>
  </si>
  <si>
    <t>　令和３年度：事業所別加算額推計　（令和２年度「実績＋推計」点数を加算率で推計）</t>
    <rPh sb="1" eb="3">
      <t>レイワ</t>
    </rPh>
    <rPh sb="4" eb="6">
      <t>ネンド</t>
    </rPh>
    <rPh sb="5" eb="6">
      <t>ド</t>
    </rPh>
    <rPh sb="7" eb="10">
      <t>ジギョウショ</t>
    </rPh>
    <rPh sb="10" eb="11">
      <t>ベツ</t>
    </rPh>
    <rPh sb="11" eb="14">
      <t>カサンガク</t>
    </rPh>
    <rPh sb="14" eb="16">
      <t>スイケイ</t>
    </rPh>
    <rPh sb="18" eb="20">
      <t>レイワ</t>
    </rPh>
    <rPh sb="21" eb="23">
      <t>ネンド</t>
    </rPh>
    <rPh sb="24" eb="26">
      <t>ジッセキ</t>
    </rPh>
    <rPh sb="27" eb="29">
      <t>スイケイ</t>
    </rPh>
    <rPh sb="30" eb="32">
      <t>テンスウ</t>
    </rPh>
    <rPh sb="33" eb="35">
      <t>カサン</t>
    </rPh>
    <rPh sb="35" eb="36">
      <t>リツ</t>
    </rPh>
    <phoneticPr fontId="3"/>
  </si>
  <si>
    <t>合計</t>
    <rPh sb="0" eb="2">
      <t>ゴウケイ</t>
    </rPh>
    <phoneticPr fontId="2"/>
  </si>
  <si>
    <r>
      <t>　令和３年度：加算額推計表　</t>
    </r>
    <r>
      <rPr>
        <sz val="10"/>
        <color indexed="8"/>
        <rFont val="ＭＳ Ｐゴシック"/>
        <family val="3"/>
        <charset val="128"/>
      </rPr>
      <t>（常勤換算介護職員数令和３年２月分で推計）</t>
    </r>
    <rPh sb="1" eb="3">
      <t>レイワ</t>
    </rPh>
    <rPh sb="4" eb="6">
      <t>ネンド</t>
    </rPh>
    <rPh sb="5" eb="6">
      <t>ド</t>
    </rPh>
    <rPh sb="7" eb="9">
      <t>カサン</t>
    </rPh>
    <rPh sb="9" eb="10">
      <t>ガク</t>
    </rPh>
    <rPh sb="10" eb="12">
      <t>スイケイ</t>
    </rPh>
    <rPh sb="12" eb="13">
      <t>ヒョウ</t>
    </rPh>
    <rPh sb="24" eb="26">
      <t>レイワ</t>
    </rPh>
    <rPh sb="27" eb="28">
      <t>ネン</t>
    </rPh>
    <phoneticPr fontId="3"/>
  </si>
  <si>
    <t>職員数（人）</t>
    <rPh sb="0" eb="2">
      <t>ショクイン</t>
    </rPh>
    <rPh sb="2" eb="3">
      <t>スウ</t>
    </rPh>
    <rPh sb="4" eb="5">
      <t>ヒト</t>
    </rPh>
    <phoneticPr fontId="3"/>
  </si>
  <si>
    <t>職員一人当たり月額（円）</t>
    <rPh sb="0" eb="2">
      <t>ショクイン</t>
    </rPh>
    <rPh sb="2" eb="4">
      <t>ヒトリ</t>
    </rPh>
    <rPh sb="4" eb="5">
      <t>ア</t>
    </rPh>
    <rPh sb="7" eb="9">
      <t>ゲツガク</t>
    </rPh>
    <rPh sb="10" eb="11">
      <t>エン</t>
    </rPh>
    <phoneticPr fontId="3"/>
  </si>
  <si>
    <t>職員一人当たり年額（円）</t>
    <rPh sb="0" eb="2">
      <t>ショクイン</t>
    </rPh>
    <rPh sb="2" eb="4">
      <t>ヒトリ</t>
    </rPh>
    <rPh sb="4" eb="5">
      <t>ア</t>
    </rPh>
    <rPh sb="7" eb="8">
      <t>ドシ</t>
    </rPh>
    <rPh sb="8" eb="9">
      <t>ガク</t>
    </rPh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</si>
</sst>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176" fontId="0" fillId="0" borderId="0" xfId="0" applyNumberFormat="1"/>
    <xf numFmtId="38" fontId="4" fillId="0" borderId="0" xfId="1" applyFont="1" applyAlignment="1">
      <alignment vertical="center"/>
    </xf>
    <xf numFmtId="0" fontId="0" fillId="0" borderId="1" xfId="0" applyBorder="1"/>
    <xf numFmtId="0" fontId="0" fillId="0" borderId="0" xfId="0" applyAlignment="1">
      <alignment vertical="center"/>
    </xf>
    <xf numFmtId="176" fontId="0" fillId="0" borderId="0" xfId="0" applyNumberFormat="1" applyFill="1"/>
    <xf numFmtId="176" fontId="0" fillId="0" borderId="9" xfId="0" applyNumberFormat="1" applyBorder="1"/>
    <xf numFmtId="38" fontId="5" fillId="0" borderId="1" xfId="1" applyFont="1" applyBorder="1" applyAlignment="1">
      <alignment horizontal="center" vertical="center"/>
    </xf>
    <xf numFmtId="176" fontId="0" fillId="0" borderId="1" xfId="0" applyNumberFormat="1" applyBorder="1"/>
    <xf numFmtId="176" fontId="0" fillId="0" borderId="10" xfId="0" applyNumberFormat="1" applyBorder="1"/>
    <xf numFmtId="176" fontId="0" fillId="0" borderId="6" xfId="0" applyNumberFormat="1" applyBorder="1"/>
    <xf numFmtId="176" fontId="0" fillId="0" borderId="2" xfId="0" applyNumberFormat="1" applyBorder="1"/>
    <xf numFmtId="176" fontId="0" fillId="0" borderId="4" xfId="0" applyNumberFormat="1" applyBorder="1"/>
    <xf numFmtId="176" fontId="0" fillId="0" borderId="7" xfId="0" applyNumberFormat="1" applyBorder="1"/>
    <xf numFmtId="176" fontId="0" fillId="0" borderId="3" xfId="0" applyNumberFormat="1" applyBorder="1"/>
    <xf numFmtId="176" fontId="0" fillId="0" borderId="8" xfId="0" applyNumberFormat="1" applyBorder="1"/>
    <xf numFmtId="176" fontId="0" fillId="0" borderId="11" xfId="0" applyNumberFormat="1" applyBorder="1"/>
    <xf numFmtId="38" fontId="6" fillId="0" borderId="5" xfId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176" fontId="10" fillId="0" borderId="0" xfId="0" applyNumberFormat="1" applyFont="1" applyFill="1" applyBorder="1" applyAlignment="1"/>
    <xf numFmtId="176" fontId="0" fillId="0" borderId="0" xfId="0" applyNumberFormat="1" applyFill="1" applyBorder="1" applyAlignment="1"/>
    <xf numFmtId="10" fontId="7" fillId="0" borderId="2" xfId="1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/>
    </xf>
    <xf numFmtId="176" fontId="0" fillId="0" borderId="0" xfId="0" applyNumberFormat="1" applyAlignment="1">
      <alignment horizontal="center"/>
    </xf>
    <xf numFmtId="177" fontId="0" fillId="2" borderId="1" xfId="0" applyNumberFormat="1" applyFill="1" applyBorder="1"/>
    <xf numFmtId="177" fontId="0" fillId="2" borderId="2" xfId="0" applyNumberFormat="1" applyFill="1" applyBorder="1" applyAlignment="1"/>
    <xf numFmtId="177" fontId="0" fillId="2" borderId="1" xfId="0" applyNumberFormat="1" applyFill="1" applyBorder="1" applyAlignment="1"/>
    <xf numFmtId="176" fontId="0" fillId="0" borderId="1" xfId="0" applyNumberForma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10" fontId="4" fillId="0" borderId="4" xfId="1" applyNumberFormat="1" applyFont="1" applyBorder="1" applyAlignment="1">
      <alignment horizontal="center" vertical="center"/>
    </xf>
    <xf numFmtId="10" fontId="4" fillId="0" borderId="3" xfId="1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7" fontId="0" fillId="2" borderId="2" xfId="0" applyNumberFormat="1" applyFill="1" applyBorder="1" applyAlignment="1">
      <alignment horizontal="center"/>
    </xf>
    <xf numFmtId="177" fontId="0" fillId="2" borderId="4" xfId="0" applyNumberForma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0"/>
  <sheetViews>
    <sheetView tabSelected="1" workbookViewId="0">
      <selection activeCell="I20" sqref="I20"/>
    </sheetView>
  </sheetViews>
  <sheetFormatPr defaultRowHeight="13.5" x14ac:dyDescent="0.15"/>
  <cols>
    <col min="1" max="1" width="4.125" style="1" customWidth="1"/>
    <col min="2" max="2" width="7" style="1" customWidth="1"/>
    <col min="3" max="3" width="10.75" style="1" customWidth="1"/>
    <col min="4" max="4" width="9.5" style="1" customWidth="1"/>
    <col min="5" max="5" width="6.75" style="1" customWidth="1"/>
    <col min="6" max="6" width="11.125" style="1" customWidth="1"/>
    <col min="7" max="7" width="11" style="1" bestFit="1" customWidth="1"/>
    <col min="8" max="8" width="8.5" style="1" customWidth="1"/>
    <col min="9" max="9" width="10.75" style="1" customWidth="1"/>
    <col min="10" max="10" width="9.875" style="1" bestFit="1" customWidth="1"/>
    <col min="11" max="11" width="8" style="1" customWidth="1"/>
    <col min="12" max="12" width="11.625" style="1" customWidth="1"/>
    <col min="13" max="13" width="8.125" style="1" customWidth="1"/>
    <col min="14" max="14" width="8.25" style="1" customWidth="1"/>
    <col min="15" max="15" width="10.75" style="1" customWidth="1"/>
    <col min="16" max="16384" width="9" style="1"/>
  </cols>
  <sheetData>
    <row r="1" spans="2:15" s="4" customFormat="1" x14ac:dyDescent="0.15">
      <c r="B1" s="1"/>
      <c r="C1" s="21"/>
      <c r="D1" s="22"/>
      <c r="E1" s="22"/>
      <c r="F1" s="22"/>
      <c r="G1" s="5"/>
      <c r="H1" s="5"/>
      <c r="I1" s="5"/>
      <c r="J1" s="5"/>
      <c r="K1" s="5"/>
      <c r="L1" s="5"/>
      <c r="M1" s="5"/>
      <c r="N1" s="5"/>
      <c r="O1" s="1"/>
    </row>
    <row r="2" spans="2:15" s="4" customFormat="1" x14ac:dyDescent="0.15">
      <c r="B2" s="2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4" customFormat="1" x14ac:dyDescent="0.15">
      <c r="B3" s="6"/>
      <c r="C3" s="3" t="s">
        <v>6</v>
      </c>
      <c r="D3" s="7" t="s">
        <v>2</v>
      </c>
      <c r="E3" s="19" t="s">
        <v>7</v>
      </c>
      <c r="F3" s="20" t="s">
        <v>19</v>
      </c>
      <c r="G3" s="19" t="s">
        <v>20</v>
      </c>
      <c r="H3" s="19" t="s">
        <v>7</v>
      </c>
      <c r="I3" s="17" t="s">
        <v>1</v>
      </c>
      <c r="J3" s="20" t="s">
        <v>8</v>
      </c>
      <c r="K3" s="19" t="s">
        <v>7</v>
      </c>
      <c r="L3" s="20" t="s">
        <v>4</v>
      </c>
      <c r="M3" s="19" t="s">
        <v>7</v>
      </c>
      <c r="N3" s="20" t="s">
        <v>5</v>
      </c>
      <c r="O3" s="1"/>
    </row>
    <row r="4" spans="2:15" s="4" customFormat="1" x14ac:dyDescent="0.15">
      <c r="B4" s="6" t="s">
        <v>16</v>
      </c>
      <c r="C4" s="34">
        <v>8.3000000000000004E-2</v>
      </c>
      <c r="D4" s="35"/>
      <c r="E4" s="35"/>
      <c r="F4" s="36"/>
      <c r="G4" s="31">
        <v>8.2000000000000003E-2</v>
      </c>
      <c r="H4" s="32"/>
      <c r="I4" s="23">
        <v>0.111</v>
      </c>
      <c r="J4" s="31">
        <v>5.8999999999999997E-2</v>
      </c>
      <c r="K4" s="33"/>
      <c r="L4" s="34">
        <v>0.13700000000000001</v>
      </c>
      <c r="M4" s="37"/>
      <c r="N4" s="24">
        <v>0.30299999999999999</v>
      </c>
      <c r="O4" s="1"/>
    </row>
    <row r="5" spans="2:15" s="4" customFormat="1" x14ac:dyDescent="0.15">
      <c r="B5" s="3"/>
      <c r="C5" s="8">
        <v>13570668</v>
      </c>
      <c r="D5" s="8">
        <v>2029740</v>
      </c>
      <c r="E5" s="8"/>
      <c r="F5" s="8">
        <v>9206784</v>
      </c>
      <c r="G5" s="8">
        <v>12646344</v>
      </c>
      <c r="H5" s="8"/>
      <c r="I5" s="8">
        <v>6111516</v>
      </c>
      <c r="J5" s="8">
        <v>3059556</v>
      </c>
      <c r="K5" s="8"/>
      <c r="L5" s="8">
        <v>1266828</v>
      </c>
      <c r="M5" s="8"/>
      <c r="N5" s="8">
        <v>459936</v>
      </c>
      <c r="O5" s="1"/>
    </row>
    <row r="6" spans="2:15" s="4" customFormat="1" x14ac:dyDescent="0.15">
      <c r="B6" s="9"/>
      <c r="C6" s="38">
        <f>C5+D5+E5</f>
        <v>15600408</v>
      </c>
      <c r="D6" s="38"/>
      <c r="E6" s="38"/>
      <c r="F6" s="8">
        <f>F5</f>
        <v>9206784</v>
      </c>
      <c r="G6" s="38">
        <f>G5+H5</f>
        <v>12646344</v>
      </c>
      <c r="H6" s="38"/>
      <c r="I6" s="8">
        <f>I5</f>
        <v>6111516</v>
      </c>
      <c r="J6" s="38">
        <f>J5+K5</f>
        <v>3059556</v>
      </c>
      <c r="K6" s="38"/>
      <c r="L6" s="38">
        <f>L5+M5+N5</f>
        <v>1726764</v>
      </c>
      <c r="M6" s="38"/>
      <c r="N6" s="38"/>
      <c r="O6" s="1"/>
    </row>
    <row r="7" spans="2:15" s="4" customFormat="1" x14ac:dyDescent="0.15">
      <c r="B7" s="1"/>
      <c r="C7" s="1"/>
      <c r="D7" s="1"/>
      <c r="E7" s="1"/>
      <c r="F7" s="1"/>
      <c r="G7" s="1"/>
      <c r="H7" s="1"/>
      <c r="I7" s="1"/>
      <c r="J7" s="1"/>
      <c r="K7" s="1" t="s">
        <v>26</v>
      </c>
      <c r="L7" s="1">
        <f>SUM(C6:N6)</f>
        <v>48351372</v>
      </c>
      <c r="M7" s="1"/>
      <c r="N7" s="1"/>
      <c r="O7" s="1"/>
    </row>
    <row r="8" spans="2:15" s="4" customFormat="1" x14ac:dyDescent="0.15">
      <c r="B8" s="2" t="s">
        <v>27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s="4" customFormat="1" x14ac:dyDescent="0.15">
      <c r="B9" s="6"/>
      <c r="C9" s="10"/>
      <c r="D9" s="8" t="s">
        <v>17</v>
      </c>
      <c r="E9" s="20" t="s">
        <v>2</v>
      </c>
      <c r="F9" s="20" t="s">
        <v>21</v>
      </c>
      <c r="G9" s="19" t="s">
        <v>22</v>
      </c>
      <c r="H9" s="18" t="s">
        <v>23</v>
      </c>
      <c r="I9" s="20" t="s">
        <v>8</v>
      </c>
      <c r="J9" s="20" t="s">
        <v>4</v>
      </c>
      <c r="K9" s="25" t="s">
        <v>24</v>
      </c>
      <c r="L9" s="1"/>
      <c r="M9" s="1"/>
      <c r="N9" s="1"/>
      <c r="O9" s="1"/>
    </row>
    <row r="10" spans="2:15" s="4" customFormat="1" x14ac:dyDescent="0.15">
      <c r="B10" s="11" t="s">
        <v>9</v>
      </c>
      <c r="C10" s="12"/>
      <c r="D10" s="41">
        <v>27</v>
      </c>
      <c r="E10" s="42"/>
      <c r="F10" s="26">
        <v>19</v>
      </c>
      <c r="G10" s="26">
        <v>27</v>
      </c>
      <c r="H10" s="27">
        <v>16</v>
      </c>
      <c r="I10" s="28">
        <v>10</v>
      </c>
      <c r="J10" s="28">
        <v>4</v>
      </c>
      <c r="K10" s="1">
        <f>SUM(D10:J10)</f>
        <v>103</v>
      </c>
      <c r="L10" s="1"/>
      <c r="M10" s="1"/>
      <c r="N10" s="1"/>
      <c r="O10" s="1"/>
    </row>
    <row r="11" spans="2:15" s="4" customFormat="1" x14ac:dyDescent="0.15">
      <c r="B11" s="9" t="s">
        <v>18</v>
      </c>
      <c r="C11" s="13"/>
      <c r="D11" s="39">
        <f>C6/D10</f>
        <v>577792.88888888888</v>
      </c>
      <c r="E11" s="40"/>
      <c r="F11" s="8">
        <f>F6/F10</f>
        <v>484567.57894736843</v>
      </c>
      <c r="G11" s="8">
        <f>G6/G10</f>
        <v>468383.11111111112</v>
      </c>
      <c r="H11" s="8">
        <f>I5/H10</f>
        <v>381969.75</v>
      </c>
      <c r="I11" s="8">
        <f>J6/I10</f>
        <v>305955.59999999998</v>
      </c>
      <c r="J11" s="8">
        <f>L6/J10</f>
        <v>431691</v>
      </c>
      <c r="K11" s="1"/>
      <c r="L11" s="1"/>
      <c r="M11" s="1"/>
      <c r="N11" s="1"/>
      <c r="O11" s="1"/>
    </row>
    <row r="12" spans="2:15" s="4" customFormat="1" x14ac:dyDescent="0.1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s="4" customFormat="1" x14ac:dyDescent="0.1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s="4" customForma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5" s="4" customFormat="1" x14ac:dyDescent="0.15">
      <c r="B15" s="11" t="s">
        <v>12</v>
      </c>
      <c r="C15" s="14"/>
      <c r="D15" s="14"/>
      <c r="E15" s="14"/>
      <c r="F15" s="12"/>
      <c r="G15" s="39">
        <f>C6+F6+G6+I5+J6+L6</f>
        <v>48351372</v>
      </c>
      <c r="H15" s="40"/>
      <c r="I15" s="1"/>
      <c r="J15" s="1"/>
      <c r="K15" s="1"/>
      <c r="L15" s="1"/>
      <c r="M15" s="1"/>
    </row>
    <row r="16" spans="2:15" s="4" customFormat="1" x14ac:dyDescent="0.15">
      <c r="B16" s="6" t="s">
        <v>13</v>
      </c>
      <c r="C16" s="15"/>
      <c r="D16" s="15"/>
      <c r="E16" s="15"/>
      <c r="F16" s="10"/>
      <c r="G16" s="39">
        <f>G15/12</f>
        <v>4029281</v>
      </c>
      <c r="H16" s="40"/>
      <c r="I16" s="1"/>
      <c r="J16" s="1"/>
      <c r="K16" s="1"/>
      <c r="L16" s="1"/>
      <c r="M16" s="1"/>
    </row>
    <row r="17" spans="2:15" s="4" customFormat="1" x14ac:dyDescent="0.15">
      <c r="B17" s="11" t="s">
        <v>14</v>
      </c>
      <c r="C17" s="14"/>
      <c r="D17" s="14"/>
      <c r="E17" s="14"/>
      <c r="F17" s="12"/>
      <c r="G17" s="39">
        <f>G18/12</f>
        <v>39119.23300970874</v>
      </c>
      <c r="H17" s="40"/>
      <c r="I17" s="1"/>
      <c r="J17" s="1"/>
      <c r="K17" s="1"/>
      <c r="L17" s="1"/>
      <c r="M17" s="1"/>
    </row>
    <row r="18" spans="2:15" s="4" customFormat="1" x14ac:dyDescent="0.15">
      <c r="B18" s="9" t="s">
        <v>15</v>
      </c>
      <c r="C18" s="16"/>
      <c r="D18" s="16"/>
      <c r="E18" s="16"/>
      <c r="F18" s="13"/>
      <c r="G18" s="39">
        <f>G15/(D10+F10+G10+H10+I10+J10)</f>
        <v>469430.79611650488</v>
      </c>
      <c r="H18" s="40"/>
      <c r="I18" s="1"/>
      <c r="J18" s="1"/>
      <c r="K18" s="1"/>
      <c r="L18" s="1"/>
      <c r="M18" s="1"/>
    </row>
    <row r="19" spans="2:15" s="4" customFormat="1" x14ac:dyDescent="0.15">
      <c r="B19" s="1"/>
      <c r="C19" s="21"/>
      <c r="D19" s="22"/>
      <c r="E19" s="22"/>
      <c r="F19" s="22"/>
      <c r="G19" s="5"/>
      <c r="H19" s="5"/>
      <c r="I19" s="5"/>
      <c r="J19" s="5"/>
      <c r="K19" s="5"/>
      <c r="L19" s="5"/>
      <c r="M19" s="5"/>
      <c r="N19" s="5"/>
      <c r="O19" s="1"/>
    </row>
    <row r="20" spans="2:15" s="4" customFormat="1" x14ac:dyDescent="0.15">
      <c r="B20" s="1"/>
      <c r="C20" s="21"/>
      <c r="D20" s="22"/>
      <c r="E20" s="22"/>
      <c r="F20" s="22"/>
      <c r="G20" s="5"/>
      <c r="H20" s="5"/>
      <c r="I20" s="5"/>
      <c r="J20" s="5"/>
      <c r="K20" s="5"/>
      <c r="L20" s="5"/>
      <c r="M20" s="5"/>
      <c r="N20" s="5"/>
      <c r="O20" s="1"/>
    </row>
  </sheetData>
  <mergeCells count="14">
    <mergeCell ref="G15:H15"/>
    <mergeCell ref="G16:H16"/>
    <mergeCell ref="G17:H17"/>
    <mergeCell ref="G18:H18"/>
    <mergeCell ref="D10:E10"/>
    <mergeCell ref="D11:E11"/>
    <mergeCell ref="G4:H4"/>
    <mergeCell ref="J4:K4"/>
    <mergeCell ref="C4:F4"/>
    <mergeCell ref="L4:M4"/>
    <mergeCell ref="C6:E6"/>
    <mergeCell ref="G6:H6"/>
    <mergeCell ref="J6:K6"/>
    <mergeCell ref="L6:N6"/>
  </mergeCells>
  <phoneticPr fontId="2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C32AB-8F29-4B0B-BDE5-30D93F886A4F}">
  <sheetPr>
    <pageSetUpPr fitToPage="1"/>
  </sheetPr>
  <dimension ref="B1:O20"/>
  <sheetViews>
    <sheetView workbookViewId="0">
      <selection activeCell="L10" sqref="L10"/>
    </sheetView>
  </sheetViews>
  <sheetFormatPr defaultRowHeight="13.5" x14ac:dyDescent="0.15"/>
  <cols>
    <col min="1" max="1" width="4.125" style="1" customWidth="1"/>
    <col min="2" max="2" width="7" style="1" customWidth="1"/>
    <col min="3" max="3" width="10.75" style="1" customWidth="1"/>
    <col min="4" max="4" width="9.5" style="1" customWidth="1"/>
    <col min="5" max="5" width="6.75" style="1" customWidth="1"/>
    <col min="6" max="6" width="11.125" style="1" customWidth="1"/>
    <col min="7" max="7" width="11" style="1" bestFit="1" customWidth="1"/>
    <col min="8" max="8" width="8.5" style="1" customWidth="1"/>
    <col min="9" max="9" width="10.75" style="1" customWidth="1"/>
    <col min="10" max="10" width="9.875" style="1" bestFit="1" customWidth="1"/>
    <col min="11" max="11" width="8" style="1" customWidth="1"/>
    <col min="12" max="12" width="11.625" style="1" customWidth="1"/>
    <col min="13" max="13" width="8.125" style="1" customWidth="1"/>
    <col min="14" max="14" width="8.25" style="1" customWidth="1"/>
    <col min="15" max="15" width="10.75" style="1" customWidth="1"/>
    <col min="16" max="16384" width="9" style="1"/>
  </cols>
  <sheetData>
    <row r="1" spans="2:15" s="4" customFormat="1" x14ac:dyDescent="0.15">
      <c r="B1" s="1"/>
      <c r="C1" s="21"/>
      <c r="D1" s="22"/>
      <c r="E1" s="22"/>
      <c r="F1" s="22"/>
      <c r="G1" s="5"/>
      <c r="H1" s="5"/>
      <c r="I1" s="5"/>
      <c r="J1" s="5"/>
      <c r="K1" s="5"/>
      <c r="L1" s="5"/>
      <c r="M1" s="5"/>
      <c r="N1" s="5"/>
      <c r="O1" s="1"/>
    </row>
    <row r="2" spans="2:15" s="4" customFormat="1" x14ac:dyDescent="0.15">
      <c r="B2" s="2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s="4" customFormat="1" x14ac:dyDescent="0.15">
      <c r="B3" s="6"/>
      <c r="C3" s="3" t="s">
        <v>6</v>
      </c>
      <c r="D3" s="7" t="s">
        <v>2</v>
      </c>
      <c r="E3" s="30" t="s">
        <v>7</v>
      </c>
      <c r="F3" s="29" t="s">
        <v>0</v>
      </c>
      <c r="G3" s="30" t="s">
        <v>3</v>
      </c>
      <c r="H3" s="30" t="s">
        <v>7</v>
      </c>
      <c r="I3" s="17" t="s">
        <v>1</v>
      </c>
      <c r="J3" s="29" t="s">
        <v>8</v>
      </c>
      <c r="K3" s="30" t="s">
        <v>7</v>
      </c>
      <c r="L3" s="29" t="s">
        <v>4</v>
      </c>
      <c r="M3" s="30" t="s">
        <v>7</v>
      </c>
      <c r="N3" s="29" t="s">
        <v>5</v>
      </c>
      <c r="O3" s="1"/>
    </row>
    <row r="4" spans="2:15" s="4" customFormat="1" x14ac:dyDescent="0.15">
      <c r="B4" s="6" t="s">
        <v>16</v>
      </c>
      <c r="C4" s="34">
        <v>8.3000000000000004E-2</v>
      </c>
      <c r="D4" s="35"/>
      <c r="E4" s="35"/>
      <c r="F4" s="36"/>
      <c r="G4" s="31">
        <v>8.2000000000000003E-2</v>
      </c>
      <c r="H4" s="32"/>
      <c r="I4" s="23">
        <v>0.111</v>
      </c>
      <c r="J4" s="31">
        <v>5.8999999999999997E-2</v>
      </c>
      <c r="K4" s="33"/>
      <c r="L4" s="34">
        <v>0.13700000000000001</v>
      </c>
      <c r="M4" s="37"/>
      <c r="N4" s="24">
        <v>0.30299999999999999</v>
      </c>
      <c r="O4" s="1"/>
    </row>
    <row r="5" spans="2:15" s="4" customFormat="1" x14ac:dyDescent="0.15">
      <c r="B5" s="3"/>
      <c r="C5" s="8">
        <v>4414548</v>
      </c>
      <c r="D5" s="8">
        <v>660276</v>
      </c>
      <c r="E5" s="8"/>
      <c r="F5" s="8">
        <v>2994972</v>
      </c>
      <c r="G5" s="8">
        <v>2776020</v>
      </c>
      <c r="H5" s="8"/>
      <c r="I5" s="8">
        <v>1706820</v>
      </c>
      <c r="J5" s="8">
        <v>622284</v>
      </c>
      <c r="K5" s="8"/>
      <c r="L5" s="8">
        <v>582552</v>
      </c>
      <c r="M5" s="8"/>
      <c r="N5" s="8">
        <v>113976</v>
      </c>
      <c r="O5" s="1"/>
    </row>
    <row r="6" spans="2:15" s="4" customFormat="1" x14ac:dyDescent="0.15">
      <c r="B6" s="9"/>
      <c r="C6" s="38">
        <f>C5+D5+E5</f>
        <v>5074824</v>
      </c>
      <c r="D6" s="38"/>
      <c r="E6" s="38"/>
      <c r="F6" s="8">
        <f>F5</f>
        <v>2994972</v>
      </c>
      <c r="G6" s="38">
        <f>G5+H5</f>
        <v>2776020</v>
      </c>
      <c r="H6" s="38"/>
      <c r="I6" s="8">
        <f>I5</f>
        <v>1706820</v>
      </c>
      <c r="J6" s="38">
        <f>J5+K5</f>
        <v>622284</v>
      </c>
      <c r="K6" s="38"/>
      <c r="L6" s="38">
        <f>L5+M5+N5</f>
        <v>696528</v>
      </c>
      <c r="M6" s="38"/>
      <c r="N6" s="38"/>
      <c r="O6" s="1"/>
    </row>
    <row r="7" spans="2:15" s="4" customFormat="1" x14ac:dyDescent="0.15">
      <c r="B7" s="1"/>
      <c r="C7" s="1"/>
      <c r="D7" s="1"/>
      <c r="E7" s="1"/>
      <c r="F7" s="1"/>
      <c r="G7" s="1"/>
      <c r="H7" s="1"/>
      <c r="I7" s="1"/>
      <c r="J7" s="1"/>
      <c r="K7" s="1" t="s">
        <v>26</v>
      </c>
      <c r="L7" s="1">
        <f>SUM(C6:N6)</f>
        <v>13871448</v>
      </c>
      <c r="M7" s="1"/>
      <c r="N7" s="1"/>
      <c r="O7" s="1"/>
    </row>
    <row r="8" spans="2:15" s="4" customFormat="1" x14ac:dyDescent="0.15">
      <c r="B8" s="2" t="s">
        <v>27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s="4" customFormat="1" x14ac:dyDescent="0.15">
      <c r="B9" s="6"/>
      <c r="C9" s="10"/>
      <c r="D9" s="8" t="s">
        <v>17</v>
      </c>
      <c r="E9" s="29" t="s">
        <v>2</v>
      </c>
      <c r="F9" s="29" t="s">
        <v>0</v>
      </c>
      <c r="G9" s="30" t="s">
        <v>3</v>
      </c>
      <c r="H9" s="18" t="s">
        <v>23</v>
      </c>
      <c r="I9" s="29" t="s">
        <v>8</v>
      </c>
      <c r="J9" s="29" t="s">
        <v>4</v>
      </c>
      <c r="K9" s="25" t="s">
        <v>24</v>
      </c>
      <c r="L9" s="1"/>
      <c r="M9" s="1"/>
      <c r="N9" s="1"/>
      <c r="O9" s="1"/>
    </row>
    <row r="10" spans="2:15" s="4" customFormat="1" x14ac:dyDescent="0.15">
      <c r="B10" s="11" t="s">
        <v>28</v>
      </c>
      <c r="C10" s="12"/>
      <c r="D10" s="41">
        <v>39</v>
      </c>
      <c r="E10" s="42"/>
      <c r="F10" s="26">
        <v>25</v>
      </c>
      <c r="G10" s="26">
        <v>44</v>
      </c>
      <c r="H10" s="27">
        <v>16</v>
      </c>
      <c r="I10" s="28">
        <v>15</v>
      </c>
      <c r="J10" s="28">
        <v>4</v>
      </c>
      <c r="K10" s="1">
        <f>SUM(D10:J10)</f>
        <v>143</v>
      </c>
      <c r="L10" s="1"/>
      <c r="M10" s="1"/>
      <c r="N10" s="1"/>
      <c r="O10" s="1"/>
    </row>
    <row r="11" spans="2:15" s="4" customFormat="1" x14ac:dyDescent="0.15">
      <c r="B11" s="9" t="s">
        <v>18</v>
      </c>
      <c r="C11" s="13"/>
      <c r="D11" s="39">
        <f>C6/D10</f>
        <v>130123.69230769231</v>
      </c>
      <c r="E11" s="40"/>
      <c r="F11" s="8">
        <f>F6/F10</f>
        <v>119798.88</v>
      </c>
      <c r="G11" s="8">
        <f>G6/G10</f>
        <v>63091.36363636364</v>
      </c>
      <c r="H11" s="8">
        <f>I5/H10</f>
        <v>106676.25</v>
      </c>
      <c r="I11" s="8">
        <f>J6/I10</f>
        <v>41485.599999999999</v>
      </c>
      <c r="J11" s="8">
        <f>L6/J10</f>
        <v>174132</v>
      </c>
      <c r="K11" s="1"/>
      <c r="L11" s="1"/>
      <c r="M11" s="1"/>
      <c r="N11" s="1"/>
      <c r="O11" s="1"/>
    </row>
    <row r="12" spans="2:15" s="4" customFormat="1" x14ac:dyDescent="0.15">
      <c r="B12" s="1" t="s">
        <v>10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s="4" customFormat="1" x14ac:dyDescent="0.15"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s="4" customForma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5" s="4" customFormat="1" x14ac:dyDescent="0.15">
      <c r="B15" s="11" t="s">
        <v>12</v>
      </c>
      <c r="C15" s="14"/>
      <c r="D15" s="14"/>
      <c r="E15" s="14"/>
      <c r="F15" s="12"/>
      <c r="G15" s="39">
        <f>C6+F6+G6+I5+J6+L6</f>
        <v>13871448</v>
      </c>
      <c r="H15" s="40"/>
      <c r="I15" s="1"/>
      <c r="J15" s="1"/>
      <c r="K15" s="1"/>
      <c r="L15" s="1"/>
      <c r="M15" s="1"/>
    </row>
    <row r="16" spans="2:15" s="4" customFormat="1" x14ac:dyDescent="0.15">
      <c r="B16" s="6" t="s">
        <v>13</v>
      </c>
      <c r="C16" s="15"/>
      <c r="D16" s="15"/>
      <c r="E16" s="15"/>
      <c r="F16" s="10"/>
      <c r="G16" s="39">
        <f>G15/12</f>
        <v>1155954</v>
      </c>
      <c r="H16" s="40"/>
      <c r="I16" s="1"/>
      <c r="J16" s="1"/>
      <c r="K16" s="1"/>
      <c r="L16" s="1"/>
      <c r="M16" s="1"/>
    </row>
    <row r="17" spans="2:15" s="4" customFormat="1" x14ac:dyDescent="0.15">
      <c r="B17" s="11" t="s">
        <v>29</v>
      </c>
      <c r="C17" s="14"/>
      <c r="D17" s="14"/>
      <c r="E17" s="14"/>
      <c r="F17" s="12"/>
      <c r="G17" s="39">
        <f>G18/12</f>
        <v>8083.5944055944055</v>
      </c>
      <c r="H17" s="40"/>
      <c r="I17" s="1"/>
      <c r="J17" s="1"/>
      <c r="K17" s="1"/>
      <c r="L17" s="1"/>
      <c r="M17" s="1"/>
    </row>
    <row r="18" spans="2:15" s="4" customFormat="1" x14ac:dyDescent="0.15">
      <c r="B18" s="9" t="s">
        <v>30</v>
      </c>
      <c r="C18" s="16"/>
      <c r="D18" s="16"/>
      <c r="E18" s="16"/>
      <c r="F18" s="13"/>
      <c r="G18" s="39">
        <f>G15/(D10+F10+G10+H10+I10+J10)</f>
        <v>97003.132867132867</v>
      </c>
      <c r="H18" s="40"/>
      <c r="I18" s="1"/>
      <c r="J18" s="1"/>
      <c r="K18" s="1"/>
      <c r="L18" s="1"/>
      <c r="M18" s="1"/>
    </row>
    <row r="19" spans="2:15" s="4" customFormat="1" x14ac:dyDescent="0.15">
      <c r="B19" s="1"/>
      <c r="C19" s="21"/>
      <c r="D19" s="22"/>
      <c r="E19" s="22"/>
      <c r="F19" s="22"/>
      <c r="G19" s="5"/>
      <c r="H19" s="5"/>
      <c r="I19" s="5"/>
      <c r="J19" s="5"/>
      <c r="K19" s="5"/>
      <c r="L19" s="5"/>
      <c r="M19" s="5"/>
      <c r="N19" s="5"/>
      <c r="O19" s="1"/>
    </row>
    <row r="20" spans="2:15" s="4" customFormat="1" x14ac:dyDescent="0.15">
      <c r="B20" s="1"/>
      <c r="C20" s="21"/>
      <c r="D20" s="22"/>
      <c r="E20" s="22"/>
      <c r="F20" s="22"/>
      <c r="G20" s="5"/>
      <c r="H20" s="5"/>
      <c r="I20" s="5"/>
      <c r="J20" s="5"/>
      <c r="K20" s="5"/>
      <c r="L20" s="5"/>
      <c r="M20" s="5"/>
      <c r="N20" s="5"/>
      <c r="O20" s="1"/>
    </row>
  </sheetData>
  <mergeCells count="14">
    <mergeCell ref="G18:H18"/>
    <mergeCell ref="C4:F4"/>
    <mergeCell ref="G4:H4"/>
    <mergeCell ref="J4:K4"/>
    <mergeCell ref="L4:M4"/>
    <mergeCell ref="C6:E6"/>
    <mergeCell ref="G6:H6"/>
    <mergeCell ref="J6:K6"/>
    <mergeCell ref="L6:N6"/>
    <mergeCell ref="D10:E10"/>
    <mergeCell ref="D11:E11"/>
    <mergeCell ref="G15:H15"/>
    <mergeCell ref="G16:H16"/>
    <mergeCell ref="G17:H17"/>
  </mergeCells>
  <phoneticPr fontId="2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Ｒ３年度処遇改善</vt:lpstr>
      <vt:lpstr>特定計算用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2021-03-24T08:54:22Z</dcterms:modified>
</cp:coreProperties>
</file>